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25725"/>
</workbook>
</file>

<file path=xl/calcChain.xml><?xml version="1.0" encoding="utf-8"?>
<calcChain xmlns="http://schemas.openxmlformats.org/spreadsheetml/2006/main">
  <c r="I13" i="1"/>
  <c r="I15"/>
  <c r="I19" s="1"/>
  <c r="I5"/>
  <c r="I9"/>
  <c r="I7"/>
  <c r="I11" s="1"/>
  <c r="M5"/>
  <c r="I3"/>
  <c r="M3"/>
  <c r="N3"/>
  <c r="F4"/>
  <c r="F5"/>
  <c r="F3"/>
  <c r="D6"/>
  <c r="D5"/>
  <c r="D4"/>
  <c r="D3"/>
  <c r="F7"/>
</calcChain>
</file>

<file path=xl/sharedStrings.xml><?xml version="1.0" encoding="utf-8"?>
<sst xmlns="http://schemas.openxmlformats.org/spreadsheetml/2006/main" count="38" uniqueCount="36">
  <si>
    <t>ESO289-G10</t>
  </si>
  <si>
    <t>Flux</t>
  </si>
  <si>
    <t>Watts/m^2</t>
  </si>
  <si>
    <t>IRAS 12um</t>
  </si>
  <si>
    <t xml:space="preserve">Jy     </t>
  </si>
  <si>
    <t>IRAS 25um</t>
  </si>
  <si>
    <t>IRAS 60um</t>
  </si>
  <si>
    <t xml:space="preserve">+/- 19 %  Jy     </t>
  </si>
  <si>
    <t>IRAS 100um</t>
  </si>
  <si>
    <t xml:space="preserve">+/- 26 %  Jy     </t>
  </si>
  <si>
    <t>X (")</t>
  </si>
  <si>
    <t>Y (")</t>
  </si>
  <si>
    <t>V (km/s)</t>
  </si>
  <si>
    <t>Frequency</t>
  </si>
  <si>
    <t>Area</t>
  </si>
  <si>
    <t>Jy</t>
  </si>
  <si>
    <t>Sum =&gt;</t>
  </si>
  <si>
    <t>&lt;=  FLUX</t>
  </si>
  <si>
    <t>Distance(m)</t>
  </si>
  <si>
    <t>Luminosity of the galaxy(infrared)</t>
  </si>
  <si>
    <t>Temperature (K)</t>
  </si>
  <si>
    <t>Radius(m)</t>
  </si>
  <si>
    <t>Stefan-Boltzmann constant</t>
  </si>
  <si>
    <t>Lambda</t>
  </si>
  <si>
    <t>RECALL: Luminosity (visible light)</t>
  </si>
  <si>
    <t>T(celsius)</t>
  </si>
  <si>
    <t>Average Luminosity of Planet (Earth)</t>
  </si>
  <si>
    <t>Number of Planets (Earthes)</t>
  </si>
  <si>
    <t>Mass of Earth  (kg)</t>
  </si>
  <si>
    <t>Mass of Planets (Earthes kg)</t>
  </si>
  <si>
    <t>&lt;= too much mass</t>
  </si>
  <si>
    <t>Average Luminosity of Sand (Earth)</t>
  </si>
  <si>
    <t xml:space="preserve">Number of Sand </t>
  </si>
  <si>
    <t>Avg Mass of Sand (kg)</t>
  </si>
  <si>
    <t>Mass of Sand (kg)</t>
  </si>
  <si>
    <t>&lt;= make sense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</si>
</sst>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Sheet1!$D$3:$D$6</c:f>
              <c:numCache>
                <c:formatCode>General</c:formatCode>
                <c:ptCount val="4"/>
                <c:pt idx="0">
                  <c:v>25000000000000</c:v>
                </c:pt>
                <c:pt idx="1">
                  <c:v>12000000000000</c:v>
                </c:pt>
                <c:pt idx="2">
                  <c:v>5000000000000</c:v>
                </c:pt>
                <c:pt idx="3">
                  <c:v>3000000000000</c:v>
                </c:pt>
              </c:numCache>
            </c:numRef>
          </c:xVal>
          <c:yVal>
            <c:numRef>
              <c:f>Sheet1!$E$3:$E$6</c:f>
              <c:numCache>
                <c:formatCode>0.00E+00</c:formatCode>
                <c:ptCount val="4"/>
                <c:pt idx="0">
                  <c:v>8.7440000000000004E-2</c:v>
                </c:pt>
                <c:pt idx="1">
                  <c:v>8.9520000000000002E-2</c:v>
                </c:pt>
                <c:pt idx="2">
                  <c:v>0.22239999999999999</c:v>
                </c:pt>
                <c:pt idx="3">
                  <c:v>0.61599999999999999</c:v>
                </c:pt>
              </c:numCache>
            </c:numRef>
          </c:yVal>
        </c:ser>
        <c:axId val="97797632"/>
        <c:axId val="97799552"/>
      </c:scatterChart>
      <c:valAx>
        <c:axId val="9779763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799552"/>
        <c:crosses val="autoZero"/>
        <c:crossBetween val="midCat"/>
      </c:valAx>
      <c:valAx>
        <c:axId val="9779955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Jy</a:t>
                </a:r>
              </a:p>
            </c:rich>
          </c:tx>
          <c:layout/>
        </c:title>
        <c:numFmt formatCode="0.00E+00" sourceLinked="1"/>
        <c:tickLblPos val="nextTo"/>
        <c:crossAx val="977976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159659</xdr:rowOff>
    </xdr:from>
    <xdr:to>
      <xdr:col>12</xdr:col>
      <xdr:colOff>1015253</xdr:colOff>
      <xdr:row>42</xdr:row>
      <xdr:rowOff>45359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B1" zoomScale="130" zoomScaleNormal="130" workbookViewId="0">
      <selection activeCell="I19" sqref="I19"/>
    </sheetView>
  </sheetViews>
  <sheetFormatPr defaultRowHeight="15"/>
  <cols>
    <col min="1" max="1" width="11.42578125" bestFit="1" customWidth="1"/>
    <col min="2" max="2" width="8.85546875" bestFit="1" customWidth="1"/>
    <col min="3" max="3" width="12.7109375" bestFit="1" customWidth="1"/>
    <col min="4" max="4" width="16.5703125" customWidth="1"/>
    <col min="6" max="6" width="13.140625" bestFit="1" customWidth="1"/>
    <col min="8" max="8" width="11.7109375" bestFit="1" customWidth="1"/>
    <col min="9" max="9" width="31.42578125" bestFit="1" customWidth="1"/>
    <col min="10" max="10" width="30.5703125" bestFit="1" customWidth="1"/>
    <col min="11" max="11" width="10" bestFit="1" customWidth="1"/>
    <col min="12" max="12" width="25.28515625" bestFit="1" customWidth="1"/>
    <col min="13" max="13" width="15.7109375" bestFit="1" customWidth="1"/>
    <col min="14" max="14" width="13.140625" bestFit="1" customWidth="1"/>
  </cols>
  <sheetData>
    <row r="1" spans="1:14">
      <c r="A1" t="s">
        <v>0</v>
      </c>
    </row>
    <row r="2" spans="1:14">
      <c r="A2" t="s">
        <v>1</v>
      </c>
      <c r="B2" s="1">
        <v>2.9460000000000001E-14</v>
      </c>
      <c r="C2" t="s">
        <v>2</v>
      </c>
      <c r="D2" t="s">
        <v>13</v>
      </c>
      <c r="E2" t="s">
        <v>15</v>
      </c>
      <c r="F2" t="s">
        <v>14</v>
      </c>
      <c r="H2" t="s">
        <v>18</v>
      </c>
      <c r="I2" s="5" t="s">
        <v>19</v>
      </c>
      <c r="J2" s="6" t="s">
        <v>24</v>
      </c>
      <c r="K2" s="6" t="s">
        <v>21</v>
      </c>
      <c r="L2" s="6" t="s">
        <v>22</v>
      </c>
      <c r="M2" t="s">
        <v>20</v>
      </c>
      <c r="N2" t="s">
        <v>23</v>
      </c>
    </row>
    <row r="3" spans="1:14">
      <c r="A3" t="s">
        <v>3</v>
      </c>
      <c r="B3" s="1">
        <v>8.7440000000000004E-2</v>
      </c>
      <c r="C3" t="s">
        <v>4</v>
      </c>
      <c r="D3">
        <f>300000000/(0.000012)</f>
        <v>25000000000000</v>
      </c>
      <c r="E3" s="1">
        <v>8.7440000000000004E-2</v>
      </c>
      <c r="F3">
        <f>(E4+E3)*(D3-D4)/2</f>
        <v>1150240000000</v>
      </c>
      <c r="H3">
        <v>5.4053021398002853E+23</v>
      </c>
      <c r="I3">
        <f>4*PI()*(H3)^2*F7/(10)^26</f>
        <v>1.1309705302494518E+35</v>
      </c>
      <c r="J3" s="7">
        <v>3.7853712445531849E+35</v>
      </c>
      <c r="K3" s="1">
        <v>3.2834E+19</v>
      </c>
      <c r="L3" s="1">
        <v>5.6699999999999998E-8</v>
      </c>
      <c r="M3">
        <f>(I3/(2*PI()*L3*(K3)^2))^0.25</f>
        <v>4.142477835839137</v>
      </c>
      <c r="N3">
        <f>0.003/M3*(10^6)</f>
        <v>724.20423690505834</v>
      </c>
    </row>
    <row r="4" spans="1:14">
      <c r="A4" t="s">
        <v>5</v>
      </c>
      <c r="B4" s="1">
        <v>8.9520000000000002E-2</v>
      </c>
      <c r="C4" t="s">
        <v>4</v>
      </c>
      <c r="D4">
        <f>300000000/(0.000025)</f>
        <v>12000000000000</v>
      </c>
      <c r="E4" s="1">
        <v>8.9520000000000002E-2</v>
      </c>
      <c r="F4">
        <f>(E5+E4)*(D4-D5)/2</f>
        <v>1091719999999.9999</v>
      </c>
      <c r="I4" t="s">
        <v>26</v>
      </c>
      <c r="M4" t="s">
        <v>25</v>
      </c>
    </row>
    <row r="5" spans="1:14">
      <c r="A5" t="s">
        <v>6</v>
      </c>
      <c r="B5" s="1">
        <v>0.22239999999999999</v>
      </c>
      <c r="C5" t="s">
        <v>7</v>
      </c>
      <c r="D5">
        <f>300000000/(0.00006)</f>
        <v>5000000000000</v>
      </c>
      <c r="E5" s="1">
        <v>0.22239999999999999</v>
      </c>
      <c r="F5">
        <f>(E6+E5)*(D5-D6)/2</f>
        <v>838400000000</v>
      </c>
      <c r="I5" s="1">
        <f>0.57*10^-7*(5.1*10^8*10^6)*(M3)^4</f>
        <v>8560237328.6705036</v>
      </c>
      <c r="M5">
        <f>-273+M3</f>
        <v>-268.85752216416086</v>
      </c>
    </row>
    <row r="6" spans="1:14">
      <c r="A6" t="s">
        <v>8</v>
      </c>
      <c r="B6" s="1">
        <v>0.61599999999999999</v>
      </c>
      <c r="C6" t="s">
        <v>9</v>
      </c>
      <c r="D6">
        <f>300000000/(0.0001)</f>
        <v>3000000000000</v>
      </c>
      <c r="E6" s="1">
        <v>0.61599999999999999</v>
      </c>
      <c r="I6" t="s">
        <v>27</v>
      </c>
    </row>
    <row r="7" spans="1:14">
      <c r="A7" t="s">
        <v>0</v>
      </c>
      <c r="E7" s="4" t="s">
        <v>16</v>
      </c>
      <c r="F7" s="5">
        <f>SUM(F3:F5)</f>
        <v>3080360000000</v>
      </c>
      <c r="G7" s="5" t="s">
        <v>17</v>
      </c>
      <c r="H7" s="5"/>
      <c r="I7" s="1">
        <f>I3/I5</f>
        <v>1.3211906245420693E+25</v>
      </c>
    </row>
    <row r="8" spans="1:14">
      <c r="A8" t="s">
        <v>10</v>
      </c>
      <c r="B8" t="s">
        <v>11</v>
      </c>
      <c r="C8" t="s">
        <v>12</v>
      </c>
      <c r="E8" s="3"/>
      <c r="I8" t="s">
        <v>28</v>
      </c>
    </row>
    <row r="9" spans="1:14">
      <c r="A9">
        <v>0</v>
      </c>
      <c r="B9">
        <v>0</v>
      </c>
      <c r="C9" s="2">
        <v>2790</v>
      </c>
      <c r="I9">
        <f>5.97*10^24</f>
        <v>5.9699999999999992E+24</v>
      </c>
    </row>
    <row r="10" spans="1:14">
      <c r="A10">
        <v>0</v>
      </c>
      <c r="B10">
        <v>3.6</v>
      </c>
      <c r="C10">
        <v>0</v>
      </c>
      <c r="I10" s="5" t="s">
        <v>29</v>
      </c>
    </row>
    <row r="11" spans="1:14">
      <c r="I11" s="1">
        <f>I7*I9</f>
        <v>7.8875080285161526E+49</v>
      </c>
      <c r="J11" t="s">
        <v>30</v>
      </c>
    </row>
    <row r="12" spans="1:14">
      <c r="I12" t="s">
        <v>31</v>
      </c>
    </row>
    <row r="13" spans="1:14">
      <c r="I13">
        <f>0.57*10^-7*(4*PI()*0.0005^2)*(M3)^4</f>
        <v>5.273093863673798E-11</v>
      </c>
    </row>
    <row r="14" spans="1:14">
      <c r="I14" t="s">
        <v>32</v>
      </c>
    </row>
    <row r="15" spans="1:14">
      <c r="I15">
        <f>I3/I13</f>
        <v>2.1447949903578949E+45</v>
      </c>
    </row>
    <row r="16" spans="1:14">
      <c r="I16" t="s">
        <v>33</v>
      </c>
    </row>
    <row r="17" spans="9:10">
      <c r="I17" s="1">
        <v>2.3999999999999999E-6</v>
      </c>
    </row>
    <row r="18" spans="9:10">
      <c r="I18" s="5" t="s">
        <v>34</v>
      </c>
    </row>
    <row r="19" spans="9:10">
      <c r="I19" s="1">
        <f>I15*I17</f>
        <v>5.1475079768589476E+39</v>
      </c>
      <c r="J19" t="s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Amherst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Amherst College Public Computer</dc:creator>
  <cp:lastModifiedBy>Amherst College Public Computer</cp:lastModifiedBy>
  <dcterms:created xsi:type="dcterms:W3CDTF">2008-11-17T21:28:56Z</dcterms:created>
  <dcterms:modified xsi:type="dcterms:W3CDTF">2008-12-01T21:32:10Z</dcterms:modified>
</cp:coreProperties>
</file>