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40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<sst xmlns="http://schemas.openxmlformats.org/spreadsheetml/2006/main" count="22" uniqueCount="20">
  <si>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Star</t>
  </si>
  <si>
    <t>D</t>
  </si>
  <si>
    <t>Rsoa</t>
  </si>
  <si>
    <t>Rdeg</t>
  </si>
  <si>
    <t>E</t>
  </si>
  <si>
    <t>A</t>
  </si>
  <si>
    <t>B</t>
  </si>
  <si>
    <t>C</t>
  </si>
  <si>
    <t>F</t>
  </si>
  <si>
    <t>G</t>
  </si>
  <si>
    <t>H</t>
  </si>
  <si>
    <t>I</t>
  </si>
  <si>
    <t>Y-1996</t>
  </si>
  <si>
    <t>X-1996</t>
  </si>
  <si>
    <t>X-1995</t>
  </si>
  <si>
    <t>Y-1995</t>
  </si>
  <si>
    <t>Zsoa</t>
  </si>
  <si>
    <t>Zdeg</t>
  </si>
  <si>
    <t>Mass</t>
  </si>
  <si>
    <t>Velocity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</si>
</sst>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 topLeftCell="A1">
      <selection activeCell="A1" sqref="A1"/>
    </sheetView>
  </sheetViews>
  <sheetFormatPr defaultColWidth="11.00390625" defaultRowHeight="12.75"/>
  <cols>
    <col min="8" max="8" width="12.00390625" style="0" bestFit="1" customWidth="1"/>
    <col min="11" max="11" width="12.00390625" style="0" bestFit="1" customWidth="1"/>
  </cols>
  <sheetData>
    <row r="1" spans="1:13" ht="12.75">
      <c r="A1" t="s">
        <v>0</v>
      </c>
      <c r="B1" t="s">
        <v>13</v>
      </c>
      <c r="C1" t="s">
        <v>12</v>
      </c>
      <c r="D1" t="s">
        <v>14</v>
      </c>
      <c r="E1" t="s">
        <v>15</v>
      </c>
      <c r="F1" t="s">
        <v>16</v>
      </c>
      <c r="G1" t="s">
        <v>17</v>
      </c>
      <c r="H1" t="s">
        <v>1</v>
      </c>
      <c r="I1" t="s">
        <v>2</v>
      </c>
      <c r="J1" t="s">
        <v>3</v>
      </c>
      <c r="K1" t="s">
        <v>4</v>
      </c>
      <c r="L1" t="s">
        <v>19</v>
      </c>
      <c r="M1" t="s">
        <v>18</v>
      </c>
    </row>
    <row r="2" spans="1:13" ht="12.75">
      <c r="A2" t="s">
        <v>5</v>
      </c>
      <c r="B2">
        <v>-0.09</v>
      </c>
      <c r="C2">
        <v>0.015</v>
      </c>
      <c r="D2">
        <v>-0.11</v>
      </c>
      <c r="E2">
        <v>0.04</v>
      </c>
      <c r="F2">
        <f>SQRT((B:B*B:B)+((C:C-0.025)*(C:C-0.025)))</f>
        <v>0.09055385138137416</v>
      </c>
      <c r="G2">
        <f aca="true" t="shared" si="0" ref="G2:G10">F$1:F$65536/3600</f>
        <v>2.5153847605937265E-05</v>
      </c>
      <c r="H2">
        <f>50000*(9.46*10^15)*(SIN(G:G/2))</f>
        <v>5948884958647332</v>
      </c>
      <c r="I2">
        <f aca="true" t="shared" si="1" ref="I2:I10">SQRT(((B$1:B$65536-D$1:D$65536)^2)+(C$1:C$65536-E$1:E$65536)^2)</f>
        <v>0.03201562118716425</v>
      </c>
      <c r="J2">
        <f aca="true" t="shared" si="2" ref="J2:J10">I$1:I$65536/3600</f>
        <v>8.893228107545625E-06</v>
      </c>
      <c r="K2">
        <f>50000*(9.46*10^15)*(SIN(J:J/2))</f>
        <v>2103248447427609</v>
      </c>
      <c r="L2">
        <f aca="true" t="shared" si="3" ref="L2:L10">K$1:K$65536/31536000</f>
        <v>66693570.75810531</v>
      </c>
      <c r="M2">
        <f aca="true" t="shared" si="4" ref="M2:M10">(L$1:L$65536^2*H$1:H$65536)/(6.67*10^-11)</f>
        <v>3.9671413678759895E+41</v>
      </c>
    </row>
    <row r="3" spans="1:13" ht="12.75">
      <c r="A3" t="s">
        <v>6</v>
      </c>
      <c r="B3">
        <v>0.005</v>
      </c>
      <c r="C3">
        <v>0.15</v>
      </c>
      <c r="D3">
        <v>0.01</v>
      </c>
      <c r="E3">
        <v>0.155</v>
      </c>
      <c r="F3">
        <f>SQRT((B:B*B:B)+((C:C-0.025)*(C:C-0.025)))</f>
        <v>0.12509996003196805</v>
      </c>
      <c r="G3">
        <f t="shared" si="0"/>
        <v>3.4749988897768904E-05</v>
      </c>
      <c r="H3">
        <f aca="true" t="shared" si="5" ref="H3:H10">50000*(9.46*10^15)*(SIN(G$1:G$65536/2))</f>
        <v>8218372373908839</v>
      </c>
      <c r="I3">
        <f t="shared" si="1"/>
        <v>0.007071067811865479</v>
      </c>
      <c r="J3">
        <f t="shared" si="2"/>
        <v>1.9641855032959662E-06</v>
      </c>
      <c r="K3">
        <f aca="true" t="shared" si="6" ref="K3:K10">50000*(9.46*10^15)*(SIN(J$1:J$65536/2))</f>
        <v>464529871529421.3</v>
      </c>
      <c r="L3">
        <f t="shared" si="3"/>
        <v>14730145.596442837</v>
      </c>
      <c r="M3">
        <f t="shared" si="4"/>
        <v>2.6734622762355085E+40</v>
      </c>
    </row>
    <row r="4" spans="1:13" ht="12.75">
      <c r="A4" t="s">
        <v>7</v>
      </c>
      <c r="B4">
        <v>0.22</v>
      </c>
      <c r="C4">
        <v>0.11</v>
      </c>
      <c r="D4">
        <v>0.2</v>
      </c>
      <c r="E4">
        <v>0.09</v>
      </c>
      <c r="F4">
        <f aca="true" t="shared" si="7" ref="F4:F10">SQRT((B$1:B$65536*B$1:B$65536)+((C$1:C$65536-0.025)*(C$1:C$65536-0.025)))</f>
        <v>0.2358495283014151</v>
      </c>
      <c r="G4">
        <f t="shared" si="0"/>
        <v>6.551375786150419E-05</v>
      </c>
      <c r="H4">
        <f t="shared" si="5"/>
        <v>15494003731474864</v>
      </c>
      <c r="I4">
        <f t="shared" si="1"/>
        <v>0.028284271247461894</v>
      </c>
      <c r="J4">
        <f t="shared" si="2"/>
        <v>7.85674201318386E-06</v>
      </c>
      <c r="K4">
        <f t="shared" si="6"/>
        <v>1858119486113203.5</v>
      </c>
      <c r="L4">
        <f t="shared" si="3"/>
        <v>58920582.38562924</v>
      </c>
      <c r="M4">
        <f t="shared" si="4"/>
        <v>8.064396714903084E+41</v>
      </c>
    </row>
    <row r="5" spans="1:13" ht="12.75">
      <c r="A5" t="s">
        <v>1</v>
      </c>
      <c r="B5">
        <v>0.32</v>
      </c>
      <c r="C5">
        <v>-0.165</v>
      </c>
      <c r="D5">
        <v>0.3</v>
      </c>
      <c r="E5">
        <v>-0.15</v>
      </c>
      <c r="F5">
        <f t="shared" si="7"/>
        <v>0.3721558813185679</v>
      </c>
      <c r="G5">
        <f t="shared" si="0"/>
        <v>0.0001033766336996022</v>
      </c>
      <c r="H5">
        <f t="shared" si="5"/>
        <v>24448573859069452</v>
      </c>
      <c r="I5">
        <f t="shared" si="1"/>
        <v>0.025000000000000022</v>
      </c>
      <c r="J5">
        <f t="shared" si="2"/>
        <v>6.944444444444451E-06</v>
      </c>
      <c r="K5">
        <f t="shared" si="6"/>
        <v>1642361111107812.5</v>
      </c>
      <c r="L5">
        <f t="shared" si="3"/>
        <v>52078929.19545321</v>
      </c>
      <c r="M5">
        <f t="shared" si="4"/>
        <v>9.941497072955458E+41</v>
      </c>
    </row>
    <row r="6" spans="1:13" ht="12.75">
      <c r="A6" t="s">
        <v>4</v>
      </c>
      <c r="B6">
        <v>0.215</v>
      </c>
      <c r="C6">
        <v>-0.28</v>
      </c>
      <c r="D6">
        <v>0.215</v>
      </c>
      <c r="E6">
        <v>-0.27</v>
      </c>
      <c r="F6">
        <f t="shared" si="7"/>
        <v>0.37316216314090583</v>
      </c>
      <c r="G6">
        <f t="shared" si="0"/>
        <v>0.0001036561564280294</v>
      </c>
      <c r="H6">
        <f t="shared" si="5"/>
        <v>24514680984253936</v>
      </c>
      <c r="I6">
        <f t="shared" si="1"/>
        <v>0.010000000000000009</v>
      </c>
      <c r="J6">
        <f t="shared" si="2"/>
        <v>2.7777777777777805E-06</v>
      </c>
      <c r="K6">
        <f t="shared" si="6"/>
        <v>656944444444233.9</v>
      </c>
      <c r="L6">
        <f t="shared" si="3"/>
        <v>20831571.678216446</v>
      </c>
      <c r="M6">
        <f t="shared" si="4"/>
        <v>1.5949405026571713E+41</v>
      </c>
    </row>
    <row r="7" spans="1:13" ht="12.75">
      <c r="A7" t="s">
        <v>8</v>
      </c>
      <c r="B7">
        <v>0.13</v>
      </c>
      <c r="C7">
        <v>-0.4</v>
      </c>
      <c r="D7">
        <v>0.15</v>
      </c>
      <c r="E7">
        <v>-0.415</v>
      </c>
      <c r="F7">
        <f t="shared" si="7"/>
        <v>0.4444378471732578</v>
      </c>
      <c r="G7">
        <f t="shared" si="0"/>
        <v>0.00012345495754812716</v>
      </c>
      <c r="H7">
        <f t="shared" si="5"/>
        <v>29197097441590548</v>
      </c>
      <c r="I7">
        <f t="shared" si="1"/>
        <v>0.024999999999999967</v>
      </c>
      <c r="J7">
        <f t="shared" si="2"/>
        <v>6.9444444444444355E-06</v>
      </c>
      <c r="K7">
        <f t="shared" si="6"/>
        <v>1642361111107808.8</v>
      </c>
      <c r="L7">
        <f t="shared" si="3"/>
        <v>52078929.19545309</v>
      </c>
      <c r="M7">
        <f t="shared" si="4"/>
        <v>1.1872384067371291E+42</v>
      </c>
    </row>
    <row r="8" spans="1:13" ht="12.75">
      <c r="A8" t="s">
        <v>9</v>
      </c>
      <c r="B8">
        <v>-0.02</v>
      </c>
      <c r="C8">
        <v>-0.43</v>
      </c>
      <c r="D8">
        <v>0</v>
      </c>
      <c r="E8">
        <v>-0.435</v>
      </c>
      <c r="F8">
        <f t="shared" si="7"/>
        <v>0.4554393483220351</v>
      </c>
      <c r="G8">
        <f t="shared" si="0"/>
        <v>0.0001265109300894542</v>
      </c>
      <c r="H8">
        <f t="shared" si="5"/>
        <v>29919834946203108</v>
      </c>
      <c r="I8">
        <f t="shared" si="1"/>
        <v>0.020615528128088305</v>
      </c>
      <c r="J8">
        <f t="shared" si="2"/>
        <v>5.726535591135641E-06</v>
      </c>
      <c r="K8">
        <f t="shared" si="6"/>
        <v>1354325667301728.5</v>
      </c>
      <c r="L8">
        <f t="shared" si="3"/>
        <v>42945385.188410975</v>
      </c>
      <c r="M8">
        <f t="shared" si="4"/>
        <v>8.273063623835872E+41</v>
      </c>
    </row>
    <row r="9" spans="1:13" ht="12.75">
      <c r="A9" t="s">
        <v>10</v>
      </c>
      <c r="B9">
        <v>0.3</v>
      </c>
      <c r="C9">
        <v>-0.49</v>
      </c>
      <c r="D9">
        <v>0.3</v>
      </c>
      <c r="E9">
        <v>-0.49</v>
      </c>
      <c r="F9">
        <f t="shared" si="7"/>
        <v>0.596007550287746</v>
      </c>
      <c r="G9">
        <f t="shared" si="0"/>
        <v>0.00016555765285770723</v>
      </c>
      <c r="H9">
        <f t="shared" si="5"/>
        <v>39154384856131270</v>
      </c>
      <c r="I9">
        <f t="shared" si="1"/>
        <v>0</v>
      </c>
      <c r="J9">
        <f t="shared" si="2"/>
        <v>0</v>
      </c>
      <c r="K9">
        <f t="shared" si="6"/>
        <v>0</v>
      </c>
      <c r="L9">
        <f t="shared" si="3"/>
        <v>0</v>
      </c>
      <c r="M9">
        <f t="shared" si="4"/>
        <v>0</v>
      </c>
    </row>
    <row r="10" spans="1:13" ht="12.75">
      <c r="A10" t="s">
        <v>11</v>
      </c>
      <c r="B10">
        <v>0.07</v>
      </c>
      <c r="C10">
        <v>-0.04</v>
      </c>
      <c r="D10">
        <v>0.07</v>
      </c>
      <c r="E10">
        <v>-0.04</v>
      </c>
      <c r="F10">
        <f t="shared" si="7"/>
        <v>0.09552486587271401</v>
      </c>
      <c r="G10">
        <f t="shared" si="0"/>
        <v>2.6534684964642782E-05</v>
      </c>
      <c r="H10">
        <f t="shared" si="5"/>
        <v>6275452993953914</v>
      </c>
      <c r="I10">
        <f t="shared" si="1"/>
        <v>0</v>
      </c>
      <c r="J10">
        <f t="shared" si="2"/>
        <v>0</v>
      </c>
      <c r="K10">
        <f t="shared" si="6"/>
        <v>0</v>
      </c>
      <c r="L10">
        <f t="shared" si="3"/>
        <v>0</v>
      </c>
      <c r="M10">
        <f t="shared" si="4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Arnold</dc:creator>
  <cp:keywords/>
  <dc:description/>
  <cp:lastModifiedBy>Matthew Arnold</cp:lastModifiedBy>
  <dcterms:created xsi:type="dcterms:W3CDTF">2008-11-12T20:48:35Z</dcterms:created>
  <cp:category/>
  <cp:version/>
  <cp:contentType/>
  <cp:contentStatus/>
</cp:coreProperties>
</file>